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young\AppData\Local\Microsoft\Windows\INetCache\Content.Outlook\M4NCRX2V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G23" i="3"/>
  <c r="M21" i="5" l="1"/>
  <c r="M13" i="5"/>
  <c r="G22" i="3"/>
  <c r="C22" i="3"/>
  <c r="G21" i="3"/>
  <c r="C21" i="3"/>
  <c r="G20" i="3"/>
  <c r="F20" i="3"/>
  <c r="C20" i="3"/>
  <c r="G18" i="3"/>
  <c r="C18" i="3"/>
  <c r="G17" i="3"/>
  <c r="C17" i="3"/>
  <c r="B43" i="4" l="1"/>
  <c r="D43" i="4" s="1"/>
  <c r="C43" i="4"/>
  <c r="B44" i="4"/>
  <c r="C44" i="4"/>
  <c r="B45" i="4"/>
  <c r="C45" i="4"/>
  <c r="B46" i="4"/>
  <c r="C46" i="4"/>
  <c r="B47" i="4"/>
  <c r="D47" i="4" s="1"/>
  <c r="C47" i="4"/>
  <c r="B48" i="4"/>
  <c r="D48" i="4" s="1"/>
  <c r="C48" i="4"/>
  <c r="B49" i="4"/>
  <c r="C49" i="4"/>
  <c r="B54" i="4"/>
  <c r="C54" i="4"/>
  <c r="B55" i="4"/>
  <c r="C55" i="4"/>
  <c r="B56" i="4"/>
  <c r="C56" i="4"/>
  <c r="D56" i="4" s="1"/>
  <c r="B57" i="4"/>
  <c r="C57" i="4"/>
  <c r="B58" i="4"/>
  <c r="D58" i="4" s="1"/>
  <c r="C58" i="4"/>
  <c r="B59" i="4"/>
  <c r="C59" i="4"/>
  <c r="D59" i="4" s="1"/>
  <c r="D46" i="4" l="1"/>
  <c r="D44" i="4"/>
  <c r="D54" i="4"/>
  <c r="D55" i="4"/>
  <c r="D45" i="4"/>
  <c r="D57" i="4"/>
  <c r="M17" i="5"/>
  <c r="M9" i="5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W25" i="4" l="1"/>
  <c r="U25" i="4"/>
  <c r="T25" i="4"/>
  <c r="Q25" i="4"/>
  <c r="R25" i="4"/>
  <c r="E25" i="4"/>
  <c r="E7" i="4"/>
  <c r="K25" i="4"/>
  <c r="V7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<sst xmlns="http://schemas.openxmlformats.org/spreadsheetml/2006/main" count="102" uniqueCount="49">
  <si>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</si>
  <si>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</si>
  <si>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</si>
  <si>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</si>
  <si>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</si>
  <si>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</si>
  <si>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</si>
  <si>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</si>
  <si>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</si>
  <si>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</si>
  <si>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</si>
  <si>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</si>
  <si>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</si>
  <si>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</si>
  <si>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</si>
  <si>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</si>
  <si>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</si>
  <si>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</si>
  <si>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</si>
  <si>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</si>
  <si>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</si>
  <si>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</si>
  <si>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</si>
  <si>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</si>
  <si>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</si>
  <si>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</si>
  <si>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</si>
  <si>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</si>
  <si>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</si>
  <si>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</si>
  <si>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</si>
  <si>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</si>
  <si>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</si>
  <si>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</si>
  <si>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</si>
  <si>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</si>
  <si>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FEB</t>
  </si>
  <si>
    <t>Current Year (2020/2021)</t>
  </si>
  <si>
    <t>Prior Year (2019/2020)</t>
  </si>
  <si>
    <t>Feb</t>
  </si>
  <si>
    <t>March</t>
  </si>
  <si>
    <t>April</t>
  </si>
  <si>
    <t>***</t>
  </si>
  <si>
    <t>May</t>
  </si>
  <si>
    <t>June</t>
  </si>
  <si>
    <t>July</t>
  </si>
  <si>
    <t xml:space="preserve">April </t>
  </si>
  <si>
    <t>Aug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</si>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</sst>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</c:v>
                </c:pt>
                <c:pt idx="1">
                  <c:v>March</c:v>
                </c:pt>
                <c:pt idx="2">
                  <c:v>April 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2739688</c:v>
                </c:pt>
                <c:pt idx="1">
                  <c:v>2538769</c:v>
                </c:pt>
                <c:pt idx="2">
                  <c:v>2560197</c:v>
                </c:pt>
                <c:pt idx="3">
                  <c:v>2439036</c:v>
                </c:pt>
                <c:pt idx="4">
                  <c:v>2629934</c:v>
                </c:pt>
                <c:pt idx="5">
                  <c:v>3456641</c:v>
                </c:pt>
                <c:pt idx="6">
                  <c:v>4364840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</c:v>
                </c:pt>
                <c:pt idx="1">
                  <c:v>March</c:v>
                </c:pt>
                <c:pt idx="2">
                  <c:v>April 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3307618</c:v>
                </c:pt>
                <c:pt idx="1">
                  <c:v>2805250</c:v>
                </c:pt>
                <c:pt idx="2">
                  <c:v>2517652</c:v>
                </c:pt>
                <c:pt idx="3">
                  <c:v>2261207</c:v>
                </c:pt>
                <c:pt idx="4">
                  <c:v>2802052</c:v>
                </c:pt>
                <c:pt idx="5">
                  <c:v>3385366</c:v>
                </c:pt>
                <c:pt idx="6">
                  <c:v>3470448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1874770</c:v>
                </c:pt>
                <c:pt idx="1">
                  <c:v>1565360</c:v>
                </c:pt>
                <c:pt idx="2">
                  <c:v>1549578</c:v>
                </c:pt>
                <c:pt idx="3">
                  <c:v>1468470</c:v>
                </c:pt>
                <c:pt idx="4">
                  <c:v>1273660</c:v>
                </c:pt>
                <c:pt idx="5">
                  <c:v>1527956</c:v>
                </c:pt>
                <c:pt idx="6">
                  <c:v>1829758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1548063</c:v>
                </c:pt>
                <c:pt idx="1">
                  <c:v>1549153</c:v>
                </c:pt>
                <c:pt idx="2">
                  <c:v>1684688</c:v>
                </c:pt>
                <c:pt idx="3">
                  <c:v>1421957</c:v>
                </c:pt>
                <c:pt idx="4">
                  <c:v>1304116</c:v>
                </c:pt>
                <c:pt idx="5">
                  <c:v>1664865</c:v>
                </c:pt>
                <c:pt idx="6">
                  <c:v>1582276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K50" sqref="K50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2" t="s">
        <v>36</v>
      </c>
      <c r="E4" s="52"/>
      <c r="F4" s="16"/>
      <c r="G4" s="52" t="s">
        <v>40</v>
      </c>
      <c r="H4" s="52"/>
      <c r="I4" s="16"/>
      <c r="J4" s="52" t="s">
        <v>41</v>
      </c>
      <c r="K4" s="52"/>
      <c r="L4" s="16"/>
      <c r="M4" s="52" t="s">
        <v>43</v>
      </c>
      <c r="N4" s="52"/>
      <c r="O4" s="16"/>
      <c r="P4" s="52" t="s">
        <v>44</v>
      </c>
      <c r="Q4" s="52"/>
      <c r="R4" s="16"/>
      <c r="S4" s="52" t="s">
        <v>48</v>
      </c>
      <c r="T4" s="52"/>
      <c r="U4" s="16"/>
      <c r="V4" s="52" t="s">
        <v>47</v>
      </c>
      <c r="W4" s="52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2739688</v>
      </c>
      <c r="E5" s="14">
        <f>B43</f>
        <v>3307618</v>
      </c>
      <c r="G5" s="15">
        <f>C44</f>
        <v>2538769</v>
      </c>
      <c r="H5" s="14">
        <f>B44</f>
        <v>2805250</v>
      </c>
      <c r="J5" s="15">
        <f>C45</f>
        <v>2560197</v>
      </c>
      <c r="K5" s="14">
        <f>B45</f>
        <v>2517652</v>
      </c>
      <c r="M5" s="15">
        <f>C46</f>
        <v>2439036</v>
      </c>
      <c r="N5" s="14">
        <f>B46</f>
        <v>2261207</v>
      </c>
      <c r="P5" s="15">
        <f>C47</f>
        <v>2629934</v>
      </c>
      <c r="Q5" s="14">
        <f>B47</f>
        <v>2802052</v>
      </c>
      <c r="S5" s="15">
        <f>C48</f>
        <v>3456641</v>
      </c>
      <c r="T5" s="14">
        <f>B48</f>
        <v>3385366</v>
      </c>
      <c r="V5" s="15">
        <f>C49</f>
        <v>4364840</v>
      </c>
      <c r="W5" s="14">
        <f>B49</f>
        <v>3470448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1874770</v>
      </c>
      <c r="E6" s="14">
        <f>B54</f>
        <v>1548063</v>
      </c>
      <c r="G6" s="15">
        <f>C55</f>
        <v>1565360</v>
      </c>
      <c r="H6" s="14">
        <f>B55</f>
        <v>1549153</v>
      </c>
      <c r="J6" s="15">
        <f>C56</f>
        <v>1549578</v>
      </c>
      <c r="K6" s="14">
        <f>B56</f>
        <v>1684688</v>
      </c>
      <c r="M6" s="15">
        <f>C57</f>
        <v>1468470</v>
      </c>
      <c r="N6" s="14">
        <f>B57</f>
        <v>1421957</v>
      </c>
      <c r="P6" s="15">
        <f>C58</f>
        <v>1273660</v>
      </c>
      <c r="Q6" s="14">
        <f>B58</f>
        <v>1304116</v>
      </c>
      <c r="S6" s="15">
        <f>C59</f>
        <v>1527956</v>
      </c>
      <c r="T6" s="14">
        <f>B59</f>
        <v>1664865</v>
      </c>
      <c r="V6" s="15">
        <f>C60</f>
        <v>1829758</v>
      </c>
      <c r="W6" s="14">
        <f>B60</f>
        <v>1582276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4614458</v>
      </c>
      <c r="E7" s="14">
        <f>SUM(E5:E6)</f>
        <v>4855681</v>
      </c>
      <c r="G7" s="15">
        <f>SUM(G5:G6)</f>
        <v>4104129</v>
      </c>
      <c r="H7" s="14">
        <f>SUM(H5:H6)</f>
        <v>4354403</v>
      </c>
      <c r="J7" s="15">
        <f>SUM(J5:J6)</f>
        <v>4109775</v>
      </c>
      <c r="K7" s="14">
        <f>SUM(K5:K6)</f>
        <v>4202340</v>
      </c>
      <c r="M7" s="15">
        <f>SUM(M5:M6)</f>
        <v>3907506</v>
      </c>
      <c r="N7" s="14">
        <f>SUM(N5:N6)</f>
        <v>3683164</v>
      </c>
      <c r="P7" s="15">
        <f>SUM(P5:P6)</f>
        <v>3903594</v>
      </c>
      <c r="Q7" s="14">
        <f>SUM(Q5:Q6)</f>
        <v>4106168</v>
      </c>
      <c r="S7" s="15">
        <f>SUM(S5:S6)</f>
        <v>4984597</v>
      </c>
      <c r="T7" s="14">
        <f>SUM(T5:T6)</f>
        <v>5050231</v>
      </c>
      <c r="V7" s="15">
        <f>SUM(V5:V6)</f>
        <v>6194598</v>
      </c>
      <c r="W7" s="14">
        <f>SUM(W5:W6)</f>
        <v>5052724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4" t="s">
        <v>34</v>
      </c>
      <c r="C8" s="55"/>
      <c r="D8" s="51">
        <f>E7/D7-1</f>
        <v>5.2275478506901507E-2</v>
      </c>
      <c r="E8" s="51"/>
      <c r="F8" s="19"/>
      <c r="G8" s="51">
        <f>H7/G7-1</f>
        <v>6.0981026668508687E-2</v>
      </c>
      <c r="H8" s="51"/>
      <c r="I8" s="19"/>
      <c r="J8" s="51">
        <f>K7/J7-1</f>
        <v>2.2523130828330018E-2</v>
      </c>
      <c r="K8" s="51"/>
      <c r="L8" s="19"/>
      <c r="M8" s="51">
        <f>N7/M7-1</f>
        <v>-5.7413091624171519E-2</v>
      </c>
      <c r="N8" s="51"/>
      <c r="O8" s="19"/>
      <c r="P8" s="51">
        <f>Q7/P7-1</f>
        <v>5.1894228754322258E-2</v>
      </c>
      <c r="Q8" s="51"/>
      <c r="R8" s="19"/>
      <c r="S8" s="51">
        <f>T7/S7-1</f>
        <v>1.3167363379627206E-2</v>
      </c>
      <c r="T8" s="51"/>
      <c r="U8" s="19"/>
      <c r="V8" s="51">
        <f>W7/V7-1</f>
        <v>-0.18433383409222037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-0.17426510985347532</v>
      </c>
      <c r="H25" s="5">
        <f>H6/G6-1</f>
        <v>-1.0353528900700182E-2</v>
      </c>
      <c r="K25" s="5">
        <f>K6/J6-1</f>
        <v>8.7191480519212217E-2</v>
      </c>
      <c r="L25" s="5">
        <f t="shared" ref="L25:W25" si="0">L6/K6-1</f>
        <v>-1</v>
      </c>
      <c r="M25" s="5"/>
      <c r="N25" s="5">
        <f t="shared" si="0"/>
        <v>-3.1674463897798377E-2</v>
      </c>
      <c r="O25" s="5">
        <f t="shared" si="0"/>
        <v>-1</v>
      </c>
      <c r="P25" s="5"/>
      <c r="Q25" s="5">
        <f t="shared" si="0"/>
        <v>2.3912190066422756E-2</v>
      </c>
      <c r="R25" s="5">
        <f t="shared" si="0"/>
        <v>-1</v>
      </c>
      <c r="S25" s="5"/>
      <c r="T25" s="5">
        <f t="shared" si="0"/>
        <v>8.9602711072831909E-2</v>
      </c>
      <c r="U25" s="5">
        <f t="shared" si="0"/>
        <v>-1</v>
      </c>
      <c r="V25" s="5"/>
      <c r="W25" s="5">
        <f t="shared" si="0"/>
        <v>-0.1352539516154595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3" t="s">
        <v>8</v>
      </c>
      <c r="B29" s="53"/>
      <c r="C29" s="53"/>
      <c r="D29" s="53"/>
      <c r="E29" s="53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42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39</v>
      </c>
      <c r="B43" s="6">
        <f>'Consumption Input'!F17</f>
        <v>3307618</v>
      </c>
      <c r="C43" s="6">
        <f>'Consumption Input'!B17</f>
        <v>2739688</v>
      </c>
      <c r="D43" s="4">
        <f t="shared" ref="D43:D48" si="1">B43/C43</f>
        <v>1.2072973272869028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40</v>
      </c>
      <c r="B44" s="6">
        <f>'Consumption Input'!F18</f>
        <v>2805250</v>
      </c>
      <c r="C44" s="6">
        <f>'Consumption Input'!B18</f>
        <v>2538769</v>
      </c>
      <c r="D44" s="4">
        <f t="shared" si="1"/>
        <v>1.1049646501907027</v>
      </c>
      <c r="E44" s="4"/>
      <c r="F44" s="4"/>
      <c r="I44" s="4"/>
      <c r="L44" s="4"/>
      <c r="O44" s="4"/>
      <c r="R44" s="4"/>
      <c r="U44" s="4"/>
    </row>
    <row r="45" spans="1:21" x14ac:dyDescent="0.25">
      <c r="A45" s="49" t="s">
        <v>46</v>
      </c>
      <c r="B45" s="6">
        <f>'Consumption Input'!F19</f>
        <v>2517652</v>
      </c>
      <c r="C45" s="6">
        <f>'Consumption Input'!B19</f>
        <v>2560197</v>
      </c>
      <c r="D45" s="4">
        <f t="shared" si="1"/>
        <v>0.98338213817139852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43</v>
      </c>
      <c r="B46" s="6">
        <f>'Consumption Input'!F20</f>
        <v>2261207</v>
      </c>
      <c r="C46" s="6">
        <f>'Consumption Input'!B20</f>
        <v>2439036</v>
      </c>
      <c r="D46" s="4">
        <f t="shared" si="1"/>
        <v>0.9270904570494245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44</v>
      </c>
      <c r="B47" s="6">
        <f>'Consumption Input'!F21</f>
        <v>2802052</v>
      </c>
      <c r="C47" s="6">
        <f>'Consumption Input'!B21</f>
        <v>2629934</v>
      </c>
      <c r="D47" s="4">
        <f t="shared" si="1"/>
        <v>1.0654457488286779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3385366</v>
      </c>
      <c r="C48" s="6">
        <f>'Consumption Input'!B22</f>
        <v>3456641</v>
      </c>
      <c r="D48" s="4">
        <f t="shared" si="1"/>
        <v>0.97938027119391335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47</v>
      </c>
      <c r="B49" s="6">
        <f>'Consumption Input'!F23</f>
        <v>3470448</v>
      </c>
      <c r="C49" s="6">
        <f>'Consumption Input'!B23</f>
        <v>4364840</v>
      </c>
      <c r="D49" s="4">
        <f>B49/C49</f>
        <v>0.79509168720961132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39</v>
      </c>
      <c r="B54" s="6">
        <f>'Consumption Input'!G17</f>
        <v>1548063</v>
      </c>
      <c r="C54" s="6">
        <f>'Consumption Input'!C17</f>
        <v>1874770</v>
      </c>
      <c r="D54" s="4">
        <f>B54/C54</f>
        <v>0.82573489014652468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40</v>
      </c>
      <c r="B55" s="6">
        <f>'Consumption Input'!G18</f>
        <v>1549153</v>
      </c>
      <c r="C55" s="6">
        <f>'Consumption Input'!C18</f>
        <v>1565360</v>
      </c>
      <c r="D55" s="4">
        <f t="shared" ref="D55:D60" si="2">B55/C55</f>
        <v>0.98964647109929982</v>
      </c>
      <c r="E55" s="4"/>
      <c r="F55" s="4"/>
      <c r="I55" s="4"/>
      <c r="L55" s="4"/>
      <c r="O55" s="4"/>
      <c r="R55" s="4"/>
      <c r="U55" s="4"/>
    </row>
    <row r="56" spans="1:21" x14ac:dyDescent="0.25">
      <c r="A56" s="49" t="s">
        <v>41</v>
      </c>
      <c r="B56" s="6">
        <f>'Consumption Input'!G19</f>
        <v>1684688</v>
      </c>
      <c r="C56" s="6">
        <f>'Consumption Input'!C19</f>
        <v>1549578</v>
      </c>
      <c r="D56" s="4">
        <f t="shared" si="2"/>
        <v>1.0871914805192122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43</v>
      </c>
      <c r="B57" s="6">
        <f>'Consumption Input'!G20</f>
        <v>1421957</v>
      </c>
      <c r="C57" s="6">
        <f>'Consumption Input'!C20</f>
        <v>1468470</v>
      </c>
      <c r="D57" s="4">
        <f t="shared" si="2"/>
        <v>0.96832553610220162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44</v>
      </c>
      <c r="B58" s="6">
        <f>'Consumption Input'!G21</f>
        <v>1304116</v>
      </c>
      <c r="C58" s="6">
        <f>'Consumption Input'!C21</f>
        <v>1273660</v>
      </c>
      <c r="D58" s="4">
        <f t="shared" si="2"/>
        <v>1.0239121900664228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1664865</v>
      </c>
      <c r="C59" s="6">
        <f>'Consumption Input'!C22</f>
        <v>1527956</v>
      </c>
      <c r="D59" s="4">
        <f>B59/C59</f>
        <v>1.0896027110728319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47</v>
      </c>
      <c r="B60" s="6">
        <f>'Consumption Input'!G23</f>
        <v>1582276</v>
      </c>
      <c r="C60" s="6">
        <f>'Consumption Input'!C23</f>
        <v>1829758</v>
      </c>
      <c r="D60" s="4">
        <f t="shared" si="2"/>
        <v>0.8647460483845405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B28" sqref="B28:H28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38</v>
      </c>
      <c r="C15" s="64"/>
      <c r="D15" s="64"/>
      <c r="E15" s="32"/>
      <c r="F15" s="64" t="s">
        <v>37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36</v>
      </c>
      <c r="B17" s="20">
        <v>2739688</v>
      </c>
      <c r="C17" s="20">
        <f>341346+1533424</f>
        <v>1874770</v>
      </c>
      <c r="D17" s="20"/>
      <c r="E17" s="21"/>
      <c r="F17" s="20">
        <v>3307618</v>
      </c>
      <c r="G17" s="20">
        <f>275251+1272812</f>
        <v>1548063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40</v>
      </c>
      <c r="B18" s="20">
        <v>2538769</v>
      </c>
      <c r="C18" s="20">
        <f>264852+1300508</f>
        <v>1565360</v>
      </c>
      <c r="D18" s="20"/>
      <c r="E18" s="21"/>
      <c r="F18" s="20">
        <v>2805250</v>
      </c>
      <c r="G18" s="20">
        <f>275782+1273371</f>
        <v>1549153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41</v>
      </c>
      <c r="B19" s="20">
        <v>2560197</v>
      </c>
      <c r="C19" s="20">
        <v>1549578</v>
      </c>
      <c r="D19" s="20"/>
      <c r="E19" s="21"/>
      <c r="F19" s="20">
        <v>2517652</v>
      </c>
      <c r="G19" s="20">
        <v>1684688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43</v>
      </c>
      <c r="B20" s="20">
        <v>2439036</v>
      </c>
      <c r="C20" s="20">
        <f>235383+1233087</f>
        <v>1468470</v>
      </c>
      <c r="D20" s="20"/>
      <c r="E20" s="21"/>
      <c r="F20" s="20">
        <f>2261207</f>
        <v>2261207</v>
      </c>
      <c r="G20" s="20">
        <f>223769+1198188</f>
        <v>1421957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44</v>
      </c>
      <c r="B21" s="20">
        <v>2629934</v>
      </c>
      <c r="C21" s="20">
        <f>205842+1067818</f>
        <v>1273660</v>
      </c>
      <c r="D21" s="20"/>
      <c r="E21" s="21"/>
      <c r="F21" s="20">
        <v>2802052</v>
      </c>
      <c r="G21" s="20">
        <f>207131+1096985</f>
        <v>1304116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3456641</v>
      </c>
      <c r="C22" s="20">
        <f>252643+1275313</f>
        <v>1527956</v>
      </c>
      <c r="D22" s="20"/>
      <c r="E22" s="21"/>
      <c r="F22" s="20">
        <v>3385366</v>
      </c>
      <c r="G22" s="20">
        <f>260232+1404633</f>
        <v>1664865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47</v>
      </c>
      <c r="B23" s="20">
        <v>4364840</v>
      </c>
      <c r="C23" s="20">
        <f>314949+1514809</f>
        <v>1829758</v>
      </c>
      <c r="D23" s="20"/>
      <c r="E23" s="21"/>
      <c r="F23" s="20">
        <v>3470448</v>
      </c>
      <c r="G23" s="20">
        <f>252655+1329621</f>
        <v>1582276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25" zoomScaleNormal="100" workbookViewId="0">
      <selection activeCell="M49" sqref="M49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44429</v>
      </c>
      <c r="E9" s="25">
        <v>341070</v>
      </c>
      <c r="G9" s="25">
        <v>33291.56</v>
      </c>
      <c r="I9" s="25">
        <v>4583.9399999999996</v>
      </c>
      <c r="K9" s="25">
        <v>24245.43</v>
      </c>
      <c r="M9" s="25">
        <f>SUM(E9:K9)</f>
        <v>403190.93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44398</v>
      </c>
      <c r="E13" s="25">
        <v>299456.88</v>
      </c>
      <c r="G13" s="25">
        <v>27994.34</v>
      </c>
      <c r="I13" s="25">
        <v>3840.65</v>
      </c>
      <c r="K13" s="25">
        <v>25163.65</v>
      </c>
      <c r="M13" s="25">
        <f>SUM(E13:K13)</f>
        <v>356455.52000000008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44063</v>
      </c>
      <c r="E17" s="25">
        <v>490097.39</v>
      </c>
      <c r="G17" s="25">
        <v>47791.73</v>
      </c>
      <c r="I17" s="25">
        <v>11252.61</v>
      </c>
      <c r="K17" s="25">
        <v>47318.34</v>
      </c>
      <c r="M17" s="25">
        <f>SUM(E17:K17)</f>
        <v>596460.06999999995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44032</v>
      </c>
      <c r="E21" s="25">
        <v>343211.21</v>
      </c>
      <c r="G21" s="25">
        <v>35363.17</v>
      </c>
      <c r="I21" s="25">
        <v>18082.28</v>
      </c>
      <c r="K21" s="25">
        <v>49750.25</v>
      </c>
      <c r="M21" s="25">
        <f>SUM(E21:K21)</f>
        <v>446406.91000000003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44429</v>
      </c>
      <c r="D30" s="39"/>
      <c r="E30" s="20">
        <v>666</v>
      </c>
      <c r="F30" s="39"/>
      <c r="G30" s="25">
        <v>115488.46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44398</v>
      </c>
      <c r="D34" s="39"/>
      <c r="E34" s="20">
        <v>626</v>
      </c>
      <c r="F34" s="39"/>
      <c r="G34" s="25">
        <v>126001.52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44063</v>
      </c>
      <c r="D38" s="24"/>
      <c r="E38" s="20">
        <v>507</v>
      </c>
      <c r="F38" s="24"/>
      <c r="G38" s="25">
        <v>133448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44032</v>
      </c>
      <c r="D42" s="24"/>
      <c r="E42" s="20">
        <v>428</v>
      </c>
      <c r="F42" s="24"/>
      <c r="G42" s="25">
        <v>137129.16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44429</v>
      </c>
      <c r="D51" s="24"/>
      <c r="E51" s="25">
        <v>827732.47</v>
      </c>
      <c r="F51" s="24"/>
      <c r="G51" s="47">
        <v>44398</v>
      </c>
      <c r="H51" s="24"/>
      <c r="I51" s="25">
        <v>706811.63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>
        <v>3</v>
      </c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44063</v>
      </c>
      <c r="D56" s="24"/>
      <c r="E56" s="25">
        <v>845730</v>
      </c>
      <c r="F56" s="24"/>
      <c r="G56" s="47">
        <v>44032</v>
      </c>
      <c r="H56" s="24"/>
      <c r="I56" s="25">
        <v>714230.51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 t="s">
        <v>23</v>
      </c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2021-08-24T14:04:01Z</cp:lastPrinted>
  <dcterms:created xsi:type="dcterms:W3CDTF">2020-04-08T14:34:01Z</dcterms:created>
  <dcterms:modified xsi:type="dcterms:W3CDTF">2021-09-15T18:30:17Z</dcterms:modified>
</cp:coreProperties>
</file>